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25" yWindow="240" windowWidth="14280" windowHeight="10410" activeTab="1"/>
  </bookViews>
  <sheets>
    <sheet name="Лист1" sheetId="1" r:id="rId1"/>
    <sheet name="2.2" sheetId="2" r:id="rId2"/>
  </sheets>
  <externalReferences>
    <externalReference r:id="rId3"/>
    <externalReference r:id="rId4"/>
  </externalReferences>
  <definedNames>
    <definedName name="dateCh">[1]Титульный!$F$15</definedName>
    <definedName name="datePr">[2]Титульный!$F$19</definedName>
    <definedName name="datePr_ch">[2]Титульный!$F$24</definedName>
    <definedName name="IstPub">[2]Титульный!$F$21</definedName>
    <definedName name="IstPub_ch">[2]Титульный!$F$26</definedName>
    <definedName name="kind_of_cons">[2]TEHSHEET!$R$2:$R$6</definedName>
    <definedName name="NameOrPr">[2]Титульный!$F$18</definedName>
    <definedName name="NameOrPr_ch">[2]Титульный!$F$23</definedName>
    <definedName name="numberPr">[2]Титульный!$F$20</definedName>
    <definedName name="numberPr_ch">[2]Титульный!$F$25</definedName>
    <definedName name="region_name">[1]Титульный!$F$7</definedName>
  </definedNames>
  <calcPr calcId="145621"/>
</workbook>
</file>

<file path=xl/calcChain.xml><?xml version="1.0" encoding="utf-8"?>
<calcChain xmlns="http://schemas.openxmlformats.org/spreadsheetml/2006/main">
  <c r="X24" i="2" l="1"/>
  <c r="Q24" i="2"/>
  <c r="AG23" i="2"/>
  <c r="O18" i="2"/>
  <c r="N17" i="2"/>
  <c r="O17" i="2" s="1"/>
  <c r="P17" i="2" s="1"/>
  <c r="Q17" i="2" s="1"/>
  <c r="R17" i="2" s="1"/>
  <c r="S17" i="2" s="1"/>
  <c r="U17" i="2" s="1"/>
  <c r="V17" i="2" s="1"/>
  <c r="W17" i="2" s="1"/>
  <c r="X17" i="2" s="1"/>
  <c r="Y17" i="2" s="1"/>
  <c r="Z17" i="2" s="1"/>
  <c r="AB17" i="2" s="1"/>
  <c r="AC17" i="2" s="1"/>
  <c r="AD17" i="2" s="1"/>
  <c r="O10" i="2"/>
  <c r="O9" i="2"/>
  <c r="M9" i="2"/>
  <c r="O8" i="2"/>
  <c r="M8" i="2"/>
  <c r="O7" i="2"/>
  <c r="M7" i="2"/>
  <c r="AE23" i="2"/>
  <c r="AF22" i="2"/>
  <c r="H13" i="1" l="1"/>
  <c r="H12" i="1"/>
  <c r="H11" i="1"/>
  <c r="H9" i="1"/>
  <c r="H8" i="1"/>
</calcChain>
</file>

<file path=xl/sharedStrings.xml><?xml version="1.0" encoding="utf-8"?>
<sst xmlns="http://schemas.openxmlformats.org/spreadsheetml/2006/main" count="87" uniqueCount="69">
  <si>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</si>
  <si>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</si>
  <si>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</si>
  <si>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</si>
  <si>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</si>
  <si>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</si>
  <si>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</si>
  <si>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</si>
  <si>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</si>
  <si>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</si>
  <si>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</si>
  <si>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</si>
  <si>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</si>
  <si>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</si>
  <si>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</si>
  <si>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</si>
  <si>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</si>
  <si>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</si>
  <si>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</si>
  <si>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</si>
  <si>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</si>
  <si>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</si>
  <si>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</si>
  <si>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</si>
  <si>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</si>
  <si>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</si>
  <si>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</si>
  <si>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</si>
  <si>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</si>
  <si>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</si>
  <si>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</si>
  <si>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</si>
  <si>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</si>
  <si>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</si>
  <si>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</si>
  <si>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</si>
  <si>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</si>
  <si>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</si>
  <si>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</si>
  <si>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</si>
  <si>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</si>
  <si>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</si>
  <si>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</si>
  <si>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</si>
  <si>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</si>
  <si>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1.1.1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</si>
  <si>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</si>
  <si>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</si>
  <si>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</si>
  <si>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</si>
  <si>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</si>
  <si>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</si>
  <si>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</si>
  <si>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</si>
  <si>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Для прочих потребителей (без учета НДС)</t>
  </si>
  <si>
    <t>да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</si>
  <si>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</si>
  <si>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</si>
  <si>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</si>
  <si>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</si>
  <si>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</si>
  <si>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</si>
  <si>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</si>
  <si>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</si>
  <si>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01.01.2022</t>
  </si>
  <si>
    <t>30.06.2022</t>
  </si>
  <si>
    <t>01.07.2022</t>
  </si>
  <si>
    <t>31.12.2022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</si>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</sst>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9" fillId="0" borderId="4" applyBorder="0">
      <alignment horizontal="center" vertical="center" wrapText="1"/>
    </xf>
    <xf numFmtId="0" fontId="5" fillId="0" borderId="0">
      <alignment horizontal="left" vertical="center"/>
    </xf>
    <xf numFmtId="0" fontId="1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left" vertical="center" wrapText="1" indent="2"/>
    </xf>
    <xf numFmtId="0" fontId="5" fillId="0" borderId="5" xfId="4" applyNumberFormat="1" applyFont="1" applyFill="1" applyBorder="1" applyAlignment="1" applyProtection="1">
      <alignment horizontal="left" vertical="center" wrapText="1"/>
    </xf>
    <xf numFmtId="49" fontId="5" fillId="0" borderId="5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6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vertical="center" wrapText="1"/>
    </xf>
    <xf numFmtId="49" fontId="16" fillId="2" borderId="6" xfId="5" applyNumberFormat="1" applyFont="1" applyFill="1" applyBorder="1" applyAlignment="1" applyProtection="1">
      <alignment horizontal="center" vertical="center" wrapText="1"/>
    </xf>
    <xf numFmtId="0" fontId="3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top"/>
    </xf>
    <xf numFmtId="0" fontId="5" fillId="2" borderId="7" xfId="1" applyNumberFormat="1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vertical="center" wrapText="1"/>
    </xf>
    <xf numFmtId="0" fontId="5" fillId="0" borderId="7" xfId="4" applyNumberFormat="1" applyFont="1" applyFill="1" applyBorder="1" applyAlignment="1" applyProtection="1">
      <alignment vertical="center" wrapText="1"/>
    </xf>
    <xf numFmtId="0" fontId="5" fillId="0" borderId="7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0" xfId="1" applyFont="1" applyFill="1" applyAlignment="1" applyProtection="1">
      <alignment vertical="center"/>
    </xf>
    <xf numFmtId="49" fontId="5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vertical="center" wrapText="1"/>
    </xf>
    <xf numFmtId="4" fontId="5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9" applyNumberFormat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vertical="center" wrapText="1"/>
    </xf>
    <xf numFmtId="49" fontId="5" fillId="4" borderId="2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 indent="6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top"/>
    </xf>
    <xf numFmtId="0" fontId="20" fillId="4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left" vertical="center" indent="5"/>
    </xf>
    <xf numFmtId="0" fontId="14" fillId="4" borderId="6" xfId="0" applyFont="1" applyFill="1" applyBorder="1" applyAlignment="1" applyProtection="1">
      <alignment horizontal="left" vertical="center" indent="4"/>
    </xf>
    <xf numFmtId="0" fontId="20" fillId="4" borderId="6" xfId="0" applyFont="1" applyFill="1" applyBorder="1" applyAlignment="1" applyProtection="1">
      <alignment horizontal="left" vertical="center"/>
    </xf>
    <xf numFmtId="49" fontId="0" fillId="4" borderId="6" xfId="4" applyNumberFormat="1" applyFont="1" applyFill="1" applyBorder="1" applyAlignment="1" applyProtection="1">
      <alignment horizontal="center" vertical="center" wrapText="1"/>
    </xf>
    <xf numFmtId="49" fontId="5" fillId="4" borderId="6" xfId="4" applyNumberFormat="1" applyFont="1" applyFill="1" applyBorder="1" applyAlignment="1" applyProtection="1">
      <alignment horizontal="center" vertical="center" wrapText="1"/>
    </xf>
    <xf numFmtId="49" fontId="5" fillId="4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4" fillId="4" borderId="6" xfId="0" applyFont="1" applyFill="1" applyBorder="1" applyAlignment="1" applyProtection="1">
      <alignment horizontal="left" vertical="center" indent="3"/>
    </xf>
    <xf numFmtId="49" fontId="19" fillId="4" borderId="6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9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9" xfId="4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5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3" borderId="7" xfId="4" applyNumberFormat="1" applyFont="1" applyFill="1" applyBorder="1" applyAlignment="1" applyProtection="1">
      <alignment horizontal="lef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textRotation="90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14" fontId="5" fillId="3" borderId="2" xfId="4" applyNumberFormat="1" applyFont="1" applyFill="1" applyBorder="1" applyAlignment="1" applyProtection="1">
      <alignment horizontal="left" vertical="center" wrapText="1"/>
    </xf>
  </cellXfs>
  <cellStyles count="10">
    <cellStyle name="Гиперссылка" xfId="9" builtinId="8"/>
    <cellStyle name="ЗаголовокСтолбца" xfId="5"/>
    <cellStyle name="Обычный" xfId="0" builtinId="0"/>
    <cellStyle name="Обычный 14" xfId="7"/>
    <cellStyle name="Обычный_BALANCE.WARM.2007YEAR(FACT)" xfId="8"/>
    <cellStyle name="Обычный_JKH.OPEN.INFO.HVS(v3.5)_цены161210" xfId="3"/>
    <cellStyle name="Обычный_SIMPLE_1_massive2" xfId="6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777663" y="40957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2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2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1-2023&#1075;&#1075;\FAS.JKH.OPEN.INFO.PRICE.HVS(v1.0.2)%20&#1090;&#1088;&#1072;&#1085;&#1089;&#1087;&#1086;&#1088;&#1090;&#1080;&#1088;&#1086;&#1074;&#1082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HVS(v1.0.2)%20&#1090;&#1072;&#1088;&#1085;&#1089;&#1087;&#1086;&#1088;&#1090;&#1080;&#1088;&#1086;&#1074;&#1082;&#1072;%20&#1054;&#1043;&#1050;-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definedNames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30.08.2021</v>
          </cell>
        </row>
      </sheetData>
      <sheetData sheetId="4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5">
        <row r="21">
          <cell r="F21" t="str">
            <v>Транспортировка. Питьевая вода</v>
          </cell>
          <cell r="R2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09.12.2021</v>
          </cell>
        </row>
        <row r="20">
          <cell r="F20" t="str">
            <v>118-нп</v>
          </cell>
        </row>
        <row r="21">
          <cell r="F21" t="str">
            <v>Официальный интернет-портал правовой информации (www.pravo.gov.ru), 17.12.2021</v>
          </cell>
        </row>
      </sheetData>
      <sheetData sheetId="4"/>
      <sheetData sheetId="5">
        <row r="21">
          <cell r="J21" t="str">
            <v>Транспортировка воды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13" sqref="H13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41</v>
      </c>
    </row>
    <row r="2" spans="1:20" ht="22.5" customHeight="1">
      <c r="F2" s="98" t="s">
        <v>61</v>
      </c>
      <c r="G2" s="99"/>
      <c r="H2" s="100"/>
      <c r="I2" s="5"/>
    </row>
    <row r="4" spans="1:20" s="7" customFormat="1" ht="15" customHeight="1">
      <c r="A4" s="6"/>
      <c r="B4" s="6"/>
      <c r="C4" s="6"/>
      <c r="D4" s="6"/>
      <c r="F4" s="101" t="s">
        <v>0</v>
      </c>
      <c r="G4" s="101"/>
      <c r="H4" s="101"/>
      <c r="I4" s="102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88" t="s">
        <v>2</v>
      </c>
      <c r="G5" s="8" t="s">
        <v>3</v>
      </c>
      <c r="H5" s="9" t="s">
        <v>4</v>
      </c>
      <c r="I5" s="10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0" t="s">
        <v>5</v>
      </c>
      <c r="G6" s="11">
        <v>2</v>
      </c>
      <c r="H6" s="12">
        <v>3</v>
      </c>
      <c r="I6" s="13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4">
        <v>1</v>
      </c>
      <c r="G7" s="15" t="s">
        <v>6</v>
      </c>
      <c r="H7" s="125">
        <v>44545</v>
      </c>
      <c r="I7" s="16" t="s">
        <v>7</v>
      </c>
      <c r="J7" s="17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103">
        <v>1</v>
      </c>
      <c r="B8" s="6"/>
      <c r="C8" s="6"/>
      <c r="D8" s="6"/>
      <c r="F8" s="14" t="s">
        <v>8</v>
      </c>
      <c r="G8" s="15" t="s">
        <v>9</v>
      </c>
      <c r="H8" s="90" t="str">
        <f>IF('[1]Перечень тарифов'!R21="","наименование отсутствует","" &amp; '[1]Перечень тарифов'!R21 &amp; "")</f>
        <v>наименование отсутствует</v>
      </c>
      <c r="I8" s="16" t="s">
        <v>10</v>
      </c>
      <c r="J8" s="17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103"/>
      <c r="B9" s="6"/>
      <c r="C9" s="6"/>
      <c r="D9" s="6"/>
      <c r="F9" s="14" t="s">
        <v>11</v>
      </c>
      <c r="G9" s="15" t="s">
        <v>12</v>
      </c>
      <c r="H9" s="90" t="str">
        <f>IF('[1]Перечень тарифов'!F21="","наименование отсутствует","" &amp; '[1]Перечень тарифов'!F21 &amp; "")</f>
        <v>Транспортировка. Питьевая вода</v>
      </c>
      <c r="I9" s="16" t="s">
        <v>13</v>
      </c>
      <c r="J9" s="17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103"/>
      <c r="B10" s="6"/>
      <c r="C10" s="6"/>
      <c r="D10" s="6"/>
      <c r="F10" s="14" t="s">
        <v>14</v>
      </c>
      <c r="G10" s="15" t="s">
        <v>15</v>
      </c>
      <c r="H10" s="9" t="s">
        <v>16</v>
      </c>
      <c r="I10" s="16"/>
      <c r="J10" s="17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103"/>
      <c r="B11" s="103">
        <v>1</v>
      </c>
      <c r="C11" s="89"/>
      <c r="D11" s="89"/>
      <c r="F11" s="14" t="s">
        <v>17</v>
      </c>
      <c r="G11" s="18" t="s">
        <v>18</v>
      </c>
      <c r="H11" s="90" t="str">
        <f>IF(region_name="","",region_name)</f>
        <v>Ханты-Мансийский автономный округ</v>
      </c>
      <c r="I11" s="16" t="s">
        <v>19</v>
      </c>
      <c r="J11" s="17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103"/>
      <c r="B12" s="103"/>
      <c r="C12" s="103">
        <v>1</v>
      </c>
      <c r="D12" s="89"/>
      <c r="F12" s="14" t="s">
        <v>20</v>
      </c>
      <c r="G12" s="19" t="s">
        <v>21</v>
      </c>
      <c r="H12" s="90" t="str">
        <f>IF([1]Территории!H13="","","" &amp; [1]Территории!H13 &amp; "")</f>
        <v>Сургут</v>
      </c>
      <c r="I12" s="16" t="s">
        <v>22</v>
      </c>
      <c r="J12" s="17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103"/>
      <c r="B13" s="103"/>
      <c r="C13" s="103"/>
      <c r="D13" s="89">
        <v>1</v>
      </c>
      <c r="F13" s="14" t="s">
        <v>23</v>
      </c>
      <c r="G13" s="20" t="s">
        <v>24</v>
      </c>
      <c r="H13" s="90" t="str">
        <f>IF([1]Территории!R14="","","" &amp; [1]Территории!R14 &amp; "")</f>
        <v>Сургут (71876000)</v>
      </c>
      <c r="I13" s="21" t="s">
        <v>25</v>
      </c>
      <c r="J13" s="17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3" customFormat="1" ht="15">
      <c r="A14" s="22"/>
      <c r="B14" s="22"/>
      <c r="C14" s="22"/>
      <c r="D14" s="22"/>
      <c r="F14" s="24"/>
      <c r="G14" s="25"/>
      <c r="H14" s="26"/>
      <c r="I14" s="27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3" customFormat="1" ht="15" customHeight="1">
      <c r="A15" s="22"/>
      <c r="B15" s="22"/>
      <c r="C15" s="22"/>
      <c r="D15" s="22"/>
      <c r="F15" s="28"/>
      <c r="G15" s="97" t="s">
        <v>62</v>
      </c>
      <c r="H15" s="97"/>
      <c r="I15" s="29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topLeftCell="I4" zoomScale="80" zoomScaleNormal="80" workbookViewId="0">
      <selection activeCell="R38" sqref="R38"/>
    </sheetView>
  </sheetViews>
  <sheetFormatPr defaultColWidth="10.5703125" defaultRowHeight="14.25"/>
  <cols>
    <col min="1" max="6" width="10.5703125" style="4" hidden="1" customWidth="1"/>
    <col min="7" max="8" width="9.140625" style="30" hidden="1" customWidth="1"/>
    <col min="9" max="9" width="3.7109375" style="30" customWidth="1"/>
    <col min="10" max="11" width="3.7109375" style="3" customWidth="1"/>
    <col min="12" max="12" width="12.7109375" style="4" customWidth="1"/>
    <col min="13" max="13" width="47.42578125" style="4" customWidth="1"/>
    <col min="14" max="14" width="1.710937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hidden="1" customWidth="1"/>
    <col min="29" max="29" width="4.7109375" style="4" customWidth="1"/>
    <col min="30" max="30" width="115.7109375" style="4" customWidth="1"/>
    <col min="31" max="32" width="10.5703125" style="2"/>
    <col min="33" max="33" width="11.140625" style="2" customWidth="1"/>
    <col min="34" max="41" width="10.5703125" style="2"/>
    <col min="42" max="16384" width="10.5703125" style="4"/>
  </cols>
  <sheetData>
    <row r="1" spans="7:41" hidden="1">
      <c r="Q1" s="31"/>
      <c r="R1" s="31"/>
      <c r="X1" s="31"/>
      <c r="Y1" s="31"/>
    </row>
    <row r="2" spans="7:41" hidden="1">
      <c r="U2" s="31"/>
      <c r="AB2" s="31"/>
    </row>
    <row r="3" spans="7:41" hidden="1"/>
    <row r="4" spans="7:41" ht="3" customHeight="1">
      <c r="J4" s="32"/>
      <c r="K4" s="32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7:41" ht="24.95" customHeight="1">
      <c r="J5" s="32"/>
      <c r="K5" s="32"/>
      <c r="L5" s="98" t="s">
        <v>63</v>
      </c>
      <c r="M5" s="99"/>
      <c r="N5" s="99"/>
      <c r="O5" s="99"/>
      <c r="P5" s="99"/>
      <c r="Q5" s="99"/>
      <c r="R5" s="99"/>
      <c r="S5" s="99"/>
      <c r="T5" s="99"/>
      <c r="U5" s="100"/>
      <c r="V5" s="35"/>
      <c r="W5" s="35"/>
      <c r="X5" s="35"/>
      <c r="Y5" s="35"/>
      <c r="Z5" s="35"/>
      <c r="AA5" s="35"/>
      <c r="AB5" s="35"/>
    </row>
    <row r="6" spans="7:41" ht="3" customHeight="1">
      <c r="J6" s="32"/>
      <c r="K6" s="32"/>
      <c r="L6" s="33"/>
      <c r="M6" s="33"/>
      <c r="N6" s="3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7:41" s="23" customFormat="1" ht="30" customHeight="1">
      <c r="G7" s="37"/>
      <c r="H7" s="37"/>
      <c r="L7" s="28"/>
      <c r="M7" s="38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39"/>
      <c r="O7" s="124" t="str">
        <f>IF(NameOrPr_ch="",IF(NameOrPr="","",NameOrPr),NameOrPr_ch)</f>
        <v>Региональная служба по тарифам Ханты-Мансийского автономного округа-Югры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40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7:41" s="23" customFormat="1" ht="18.75">
      <c r="G8" s="37"/>
      <c r="H8" s="37"/>
      <c r="L8" s="28"/>
      <c r="M8" s="3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39"/>
      <c r="O8" s="124" t="str">
        <f>IF(datePr_ch="",IF(datePr="","",datePr),datePr_ch)</f>
        <v>09.12.2021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40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7:41" s="23" customFormat="1" ht="18.75">
      <c r="G9" s="37"/>
      <c r="H9" s="37"/>
      <c r="L9" s="28"/>
      <c r="M9" s="38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39"/>
      <c r="O9" s="124" t="str">
        <f>IF(numberPr_ch="",IF(numberPr="","",numberPr),numberPr_ch)</f>
        <v>118-нп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40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7:41" s="23" customFormat="1" ht="30" customHeight="1">
      <c r="G10" s="37"/>
      <c r="H10" s="37"/>
      <c r="L10" s="28"/>
      <c r="M10" s="38" t="s">
        <v>26</v>
      </c>
      <c r="N10" s="39"/>
      <c r="O10" s="124" t="str">
        <f>IF(IstPub_ch="",IF(IstPub="","",IstPub),IstPub_ch)</f>
        <v>Официальный интернет-портал правовой информации (www.pravo.gov.ru), 17.12.2021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40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7:41" s="7" customFormat="1" ht="15.75" hidden="1" customHeight="1">
      <c r="G11" s="41"/>
      <c r="H11" s="41"/>
      <c r="L11" s="123"/>
      <c r="M11" s="123"/>
      <c r="N11" s="92"/>
      <c r="O11" s="42"/>
      <c r="P11" s="42"/>
      <c r="Q11" s="42"/>
      <c r="R11" s="42"/>
      <c r="S11" s="42"/>
      <c r="T11" s="42"/>
      <c r="U11" s="43" t="s">
        <v>27</v>
      </c>
      <c r="V11" s="42"/>
      <c r="W11" s="42"/>
      <c r="X11" s="42"/>
      <c r="Y11" s="42"/>
      <c r="Z11" s="42"/>
      <c r="AA11" s="42"/>
      <c r="AB11" s="43" t="s">
        <v>27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7:41" s="7" customFormat="1" ht="15">
      <c r="G12" s="41"/>
      <c r="H12" s="41"/>
      <c r="L12" s="92"/>
      <c r="M12" s="92"/>
      <c r="N12" s="92"/>
      <c r="O12" s="117"/>
      <c r="P12" s="117"/>
      <c r="Q12" s="117"/>
      <c r="R12" s="117"/>
      <c r="S12" s="117"/>
      <c r="T12" s="117"/>
      <c r="U12" s="117"/>
      <c r="V12" s="117" t="s">
        <v>28</v>
      </c>
      <c r="W12" s="117"/>
      <c r="X12" s="117"/>
      <c r="Y12" s="117"/>
      <c r="Z12" s="117"/>
      <c r="AA12" s="117"/>
      <c r="AB12" s="1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7:41" ht="15" customHeight="1">
      <c r="J13" s="32"/>
      <c r="K13" s="32"/>
      <c r="L13" s="101" t="s"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 t="s">
        <v>1</v>
      </c>
    </row>
    <row r="14" spans="7:41" ht="15" customHeight="1">
      <c r="J14" s="32"/>
      <c r="K14" s="32"/>
      <c r="L14" s="101" t="s">
        <v>2</v>
      </c>
      <c r="M14" s="101" t="s">
        <v>29</v>
      </c>
      <c r="N14" s="101"/>
      <c r="O14" s="119" t="s">
        <v>30</v>
      </c>
      <c r="P14" s="119"/>
      <c r="Q14" s="119"/>
      <c r="R14" s="119"/>
      <c r="S14" s="119"/>
      <c r="T14" s="119"/>
      <c r="U14" s="101" t="s">
        <v>31</v>
      </c>
      <c r="V14" s="119" t="s">
        <v>30</v>
      </c>
      <c r="W14" s="119"/>
      <c r="X14" s="119"/>
      <c r="Y14" s="119"/>
      <c r="Z14" s="119"/>
      <c r="AA14" s="119"/>
      <c r="AB14" s="101" t="s">
        <v>31</v>
      </c>
      <c r="AC14" s="120" t="s">
        <v>32</v>
      </c>
      <c r="AD14" s="101"/>
    </row>
    <row r="15" spans="7:41" ht="14.25" customHeight="1">
      <c r="J15" s="32"/>
      <c r="K15" s="32"/>
      <c r="L15" s="101"/>
      <c r="M15" s="101"/>
      <c r="N15" s="101"/>
      <c r="O15" s="91" t="s">
        <v>33</v>
      </c>
      <c r="P15" s="121" t="s">
        <v>34</v>
      </c>
      <c r="Q15" s="121"/>
      <c r="R15" s="122" t="s">
        <v>35</v>
      </c>
      <c r="S15" s="122"/>
      <c r="T15" s="122"/>
      <c r="U15" s="101"/>
      <c r="V15" s="91" t="s">
        <v>33</v>
      </c>
      <c r="W15" s="121" t="s">
        <v>34</v>
      </c>
      <c r="X15" s="121"/>
      <c r="Y15" s="122" t="s">
        <v>35</v>
      </c>
      <c r="Z15" s="122"/>
      <c r="AA15" s="122"/>
      <c r="AB15" s="101"/>
      <c r="AC15" s="120"/>
      <c r="AD15" s="101"/>
    </row>
    <row r="16" spans="7:41" ht="33.75" customHeight="1">
      <c r="J16" s="32"/>
      <c r="K16" s="32"/>
      <c r="L16" s="101"/>
      <c r="M16" s="101"/>
      <c r="N16" s="101"/>
      <c r="O16" s="93" t="s">
        <v>36</v>
      </c>
      <c r="P16" s="44" t="s">
        <v>37</v>
      </c>
      <c r="Q16" s="44" t="s">
        <v>38</v>
      </c>
      <c r="R16" s="94" t="s">
        <v>39</v>
      </c>
      <c r="S16" s="112" t="s">
        <v>40</v>
      </c>
      <c r="T16" s="112"/>
      <c r="U16" s="101"/>
      <c r="V16" s="93" t="s">
        <v>36</v>
      </c>
      <c r="W16" s="44" t="s">
        <v>37</v>
      </c>
      <c r="X16" s="44" t="s">
        <v>38</v>
      </c>
      <c r="Y16" s="94" t="s">
        <v>39</v>
      </c>
      <c r="Z16" s="112" t="s">
        <v>40</v>
      </c>
      <c r="AA16" s="112"/>
      <c r="AB16" s="101"/>
      <c r="AC16" s="120"/>
      <c r="AD16" s="101"/>
    </row>
    <row r="17" spans="1:42" ht="12" customHeight="1">
      <c r="J17" s="32"/>
      <c r="K17" s="45">
        <v>1</v>
      </c>
      <c r="L17" s="46" t="s">
        <v>5</v>
      </c>
      <c r="M17" s="46" t="s">
        <v>41</v>
      </c>
      <c r="N17" s="47" t="str">
        <f ca="1">OFFSET(N17,0,-1)</f>
        <v>2</v>
      </c>
      <c r="O17" s="95">
        <f ca="1">OFFSET(O17,0,-1)+1</f>
        <v>3</v>
      </c>
      <c r="P17" s="95">
        <f ca="1">OFFSET(P17,0,-1)+1</f>
        <v>4</v>
      </c>
      <c r="Q17" s="95">
        <f ca="1">OFFSET(Q17,0,-1)+1</f>
        <v>5</v>
      </c>
      <c r="R17" s="95">
        <f ca="1">OFFSET(R17,0,-1)+1</f>
        <v>6</v>
      </c>
      <c r="S17" s="113">
        <f ca="1">OFFSET(S17,0,-1)+1</f>
        <v>7</v>
      </c>
      <c r="T17" s="113"/>
      <c r="U17" s="95">
        <f ca="1">OFFSET(U17,0,-2)+1</f>
        <v>8</v>
      </c>
      <c r="V17" s="95">
        <f ca="1">OFFSET(V17,0,-1)+1</f>
        <v>9</v>
      </c>
      <c r="W17" s="95">
        <f ca="1">OFFSET(W17,0,-1)+1</f>
        <v>10</v>
      </c>
      <c r="X17" s="95">
        <f ca="1">OFFSET(X17,0,-1)+1</f>
        <v>11</v>
      </c>
      <c r="Y17" s="95">
        <f ca="1">OFFSET(Y17,0,-1)+1</f>
        <v>12</v>
      </c>
      <c r="Z17" s="113">
        <f ca="1">OFFSET(Z17,0,-1)+1</f>
        <v>13</v>
      </c>
      <c r="AA17" s="113"/>
      <c r="AB17" s="95">
        <f ca="1">OFFSET(AB17,0,-2)+1</f>
        <v>14</v>
      </c>
      <c r="AC17" s="47">
        <f ca="1">OFFSET(AC17,0,-1)</f>
        <v>14</v>
      </c>
      <c r="AD17" s="95">
        <f ca="1">OFFSET(AD17,0,-1)+1</f>
        <v>15</v>
      </c>
    </row>
    <row r="18" spans="1:42" ht="22.5">
      <c r="A18" s="114">
        <v>1</v>
      </c>
      <c r="B18" s="48"/>
      <c r="C18" s="48"/>
      <c r="D18" s="48"/>
      <c r="E18" s="49"/>
      <c r="F18" s="96"/>
      <c r="G18" s="96"/>
      <c r="H18" s="96"/>
      <c r="I18" s="29"/>
      <c r="J18" s="50"/>
      <c r="K18" s="50"/>
      <c r="L18" s="51">
        <v>1</v>
      </c>
      <c r="M18" s="52" t="s">
        <v>42</v>
      </c>
      <c r="N18" s="53"/>
      <c r="O18" s="115" t="str">
        <f>IF('[2]Перечень тарифов'!J21="","","" &amp; '[2]Перечень тарифов'!J21 &amp; "")</f>
        <v>Транспортировка воды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54" t="s">
        <v>43</v>
      </c>
    </row>
    <row r="19" spans="1:42" ht="14.25" hidden="1" customHeight="1">
      <c r="A19" s="114"/>
      <c r="B19" s="114">
        <v>1</v>
      </c>
      <c r="C19" s="48"/>
      <c r="D19" s="48"/>
      <c r="E19" s="96"/>
      <c r="F19" s="96"/>
      <c r="G19" s="96"/>
      <c r="H19" s="96"/>
      <c r="I19" s="55"/>
      <c r="J19" s="56"/>
      <c r="K19" s="4"/>
      <c r="L19" s="57" t="s">
        <v>44</v>
      </c>
      <c r="M19" s="58"/>
      <c r="N19" s="59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6"/>
    </row>
    <row r="20" spans="1:42" ht="14.25" hidden="1" customHeight="1">
      <c r="A20" s="114"/>
      <c r="B20" s="114"/>
      <c r="C20" s="114">
        <v>1</v>
      </c>
      <c r="D20" s="48"/>
      <c r="E20" s="96"/>
      <c r="F20" s="96"/>
      <c r="G20" s="96"/>
      <c r="H20" s="96"/>
      <c r="I20" s="60"/>
      <c r="J20" s="56"/>
      <c r="K20" s="34"/>
      <c r="L20" s="57" t="s">
        <v>45</v>
      </c>
      <c r="M20" s="61"/>
      <c r="N20" s="59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6"/>
      <c r="AH20" s="64"/>
    </row>
    <row r="21" spans="1:42" ht="33.75">
      <c r="A21" s="114"/>
      <c r="B21" s="114"/>
      <c r="C21" s="114"/>
      <c r="D21" s="114">
        <v>1</v>
      </c>
      <c r="E21" s="96"/>
      <c r="F21" s="96"/>
      <c r="G21" s="96"/>
      <c r="H21" s="96"/>
      <c r="I21" s="117"/>
      <c r="J21" s="56"/>
      <c r="K21" s="34"/>
      <c r="L21" s="57" t="s">
        <v>46</v>
      </c>
      <c r="M21" s="62" t="s">
        <v>47</v>
      </c>
      <c r="N21" s="59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6" t="s">
        <v>48</v>
      </c>
      <c r="AH21" s="64"/>
    </row>
    <row r="22" spans="1:42" ht="33.75">
      <c r="A22" s="114"/>
      <c r="B22" s="114"/>
      <c r="C22" s="114"/>
      <c r="D22" s="114"/>
      <c r="E22" s="114">
        <v>1</v>
      </c>
      <c r="F22" s="96"/>
      <c r="G22" s="96"/>
      <c r="H22" s="96"/>
      <c r="I22" s="117"/>
      <c r="J22" s="117"/>
      <c r="K22" s="34"/>
      <c r="L22" s="57" t="s">
        <v>49</v>
      </c>
      <c r="M22" s="63" t="s">
        <v>50</v>
      </c>
      <c r="N22" s="16"/>
      <c r="O22" s="118" t="s">
        <v>51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6" t="s">
        <v>52</v>
      </c>
      <c r="AF22" s="64" t="e">
        <f ca="1">strCheckUnique(AG22:AG25)</f>
        <v>#NAME?</v>
      </c>
      <c r="AH22" s="64"/>
    </row>
    <row r="23" spans="1:42" ht="66" customHeight="1">
      <c r="A23" s="114"/>
      <c r="B23" s="114"/>
      <c r="C23" s="114"/>
      <c r="D23" s="114"/>
      <c r="E23" s="114"/>
      <c r="F23" s="48">
        <v>1</v>
      </c>
      <c r="G23" s="48"/>
      <c r="H23" s="48"/>
      <c r="I23" s="117"/>
      <c r="J23" s="117"/>
      <c r="K23" s="60"/>
      <c r="L23" s="57" t="s">
        <v>53</v>
      </c>
      <c r="M23" s="65" t="s">
        <v>54</v>
      </c>
      <c r="N23" s="111"/>
      <c r="O23" s="67">
        <v>19.95</v>
      </c>
      <c r="P23" s="68"/>
      <c r="Q23" s="68"/>
      <c r="R23" s="104" t="s">
        <v>64</v>
      </c>
      <c r="S23" s="106" t="s">
        <v>55</v>
      </c>
      <c r="T23" s="104" t="s">
        <v>65</v>
      </c>
      <c r="U23" s="106" t="s">
        <v>55</v>
      </c>
      <c r="V23" s="67">
        <v>19.95</v>
      </c>
      <c r="W23" s="68"/>
      <c r="X23" s="68"/>
      <c r="Y23" s="104" t="s">
        <v>66</v>
      </c>
      <c r="Z23" s="106" t="s">
        <v>55</v>
      </c>
      <c r="AA23" s="104" t="s">
        <v>67</v>
      </c>
      <c r="AB23" s="106" t="s">
        <v>56</v>
      </c>
      <c r="AC23" s="69"/>
      <c r="AD23" s="107" t="s">
        <v>57</v>
      </c>
      <c r="AE23" s="2" t="e">
        <f ca="1">strCheckDate(O24:AC24)</f>
        <v>#NAME?</v>
      </c>
      <c r="AG23" s="64" t="str">
        <f>IF(M23="","",M23 )</f>
        <v>Для прочих потребителей (без учета НДС)</v>
      </c>
      <c r="AH23" s="64"/>
      <c r="AI23" s="64"/>
      <c r="AJ23" s="64"/>
    </row>
    <row r="24" spans="1:42" ht="14.25" hidden="1" customHeight="1">
      <c r="A24" s="114"/>
      <c r="B24" s="114"/>
      <c r="C24" s="114"/>
      <c r="D24" s="114"/>
      <c r="E24" s="114"/>
      <c r="F24" s="48"/>
      <c r="G24" s="48"/>
      <c r="H24" s="48"/>
      <c r="I24" s="117"/>
      <c r="J24" s="117"/>
      <c r="K24" s="60"/>
      <c r="L24" s="70"/>
      <c r="M24" s="71"/>
      <c r="N24" s="111"/>
      <c r="O24" s="66"/>
      <c r="P24" s="72"/>
      <c r="Q24" s="73" t="str">
        <f>R23 &amp; "-" &amp; T23</f>
        <v>01.01.2022-30.06.2022</v>
      </c>
      <c r="R24" s="104"/>
      <c r="S24" s="106"/>
      <c r="T24" s="105"/>
      <c r="U24" s="106"/>
      <c r="V24" s="66"/>
      <c r="W24" s="72"/>
      <c r="X24" s="73" t="str">
        <f>Y23 &amp; "-" &amp; AA23</f>
        <v>01.07.2022-31.12.2022</v>
      </c>
      <c r="Y24" s="104"/>
      <c r="Z24" s="106"/>
      <c r="AA24" s="105"/>
      <c r="AB24" s="106"/>
      <c r="AC24" s="69"/>
      <c r="AD24" s="108"/>
      <c r="AH24" s="64"/>
    </row>
    <row r="25" spans="1:42" s="83" customFormat="1" ht="15" customHeight="1">
      <c r="A25" s="114"/>
      <c r="B25" s="114"/>
      <c r="C25" s="114"/>
      <c r="D25" s="114"/>
      <c r="E25" s="114"/>
      <c r="F25" s="48"/>
      <c r="G25" s="48"/>
      <c r="H25" s="48"/>
      <c r="I25" s="117"/>
      <c r="J25" s="117"/>
      <c r="K25" s="74"/>
      <c r="L25" s="75"/>
      <c r="M25" s="76" t="s">
        <v>58</v>
      </c>
      <c r="N25" s="86"/>
      <c r="O25" s="78"/>
      <c r="P25" s="78"/>
      <c r="Q25" s="78"/>
      <c r="R25" s="79"/>
      <c r="S25" s="80"/>
      <c r="T25" s="80"/>
      <c r="U25" s="80"/>
      <c r="V25" s="78"/>
      <c r="W25" s="78"/>
      <c r="X25" s="78"/>
      <c r="Y25" s="79"/>
      <c r="Z25" s="80"/>
      <c r="AA25" s="80"/>
      <c r="AB25" s="80"/>
      <c r="AC25" s="81"/>
      <c r="AD25" s="109"/>
      <c r="AE25" s="82"/>
      <c r="AF25" s="82"/>
      <c r="AG25" s="82"/>
      <c r="AH25" s="64"/>
      <c r="AI25" s="82"/>
      <c r="AJ25" s="2"/>
      <c r="AK25" s="2"/>
      <c r="AL25" s="2"/>
      <c r="AM25" s="2"/>
      <c r="AN25" s="2"/>
      <c r="AO25" s="2"/>
      <c r="AP25" s="4"/>
    </row>
    <row r="26" spans="1:42" s="83" customFormat="1" ht="15" customHeight="1">
      <c r="A26" s="114"/>
      <c r="B26" s="114"/>
      <c r="C26" s="114"/>
      <c r="D26" s="114"/>
      <c r="E26" s="48"/>
      <c r="F26" s="96"/>
      <c r="G26" s="96"/>
      <c r="H26" s="96"/>
      <c r="I26" s="117"/>
      <c r="J26" s="84"/>
      <c r="K26" s="74"/>
      <c r="L26" s="75"/>
      <c r="M26" s="77" t="s">
        <v>59</v>
      </c>
      <c r="N26" s="86"/>
      <c r="O26" s="78"/>
      <c r="P26" s="78"/>
      <c r="Q26" s="78"/>
      <c r="R26" s="79"/>
      <c r="S26" s="80"/>
      <c r="T26" s="80"/>
      <c r="U26" s="86"/>
      <c r="V26" s="78"/>
      <c r="W26" s="78"/>
      <c r="X26" s="78"/>
      <c r="Y26" s="79"/>
      <c r="Z26" s="80"/>
      <c r="AA26" s="80"/>
      <c r="AB26" s="86"/>
      <c r="AC26" s="80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2" s="83" customFormat="1" ht="15" customHeight="1">
      <c r="A27" s="114"/>
      <c r="B27" s="114"/>
      <c r="C27" s="114"/>
      <c r="D27" s="48"/>
      <c r="E27" s="87"/>
      <c r="F27" s="96"/>
      <c r="G27" s="96"/>
      <c r="H27" s="96"/>
      <c r="I27" s="74"/>
      <c r="J27" s="84"/>
      <c r="K27" s="50"/>
      <c r="L27" s="75"/>
      <c r="M27" s="85" t="s">
        <v>60</v>
      </c>
      <c r="N27" s="86"/>
      <c r="O27" s="78"/>
      <c r="P27" s="78"/>
      <c r="Q27" s="78"/>
      <c r="R27" s="79"/>
      <c r="S27" s="80"/>
      <c r="T27" s="80"/>
      <c r="U27" s="86"/>
      <c r="V27" s="78"/>
      <c r="W27" s="78"/>
      <c r="X27" s="78"/>
      <c r="Y27" s="79"/>
      <c r="Z27" s="80"/>
      <c r="AA27" s="80"/>
      <c r="AB27" s="86"/>
      <c r="AC27" s="80"/>
      <c r="AD27" s="81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2" ht="3" customHeight="1"/>
    <row r="29" spans="1:42" ht="48.95" customHeight="1">
      <c r="M29" s="97" t="s">
        <v>68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</sheetData>
  <mergeCells count="49">
    <mergeCell ref="L11:M11"/>
    <mergeCell ref="L5:U5"/>
    <mergeCell ref="O7:AC7"/>
    <mergeCell ref="O8:AC8"/>
    <mergeCell ref="O9:AC9"/>
    <mergeCell ref="O10:AC10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E22:E25"/>
    <mergeCell ref="J22:J25"/>
    <mergeCell ref="O22:AC22"/>
    <mergeCell ref="R23:R24"/>
    <mergeCell ref="AA23:AA24"/>
    <mergeCell ref="AB23:AB24"/>
    <mergeCell ref="AD23:AD25"/>
    <mergeCell ref="M29:AC29"/>
    <mergeCell ref="O21:AC21"/>
    <mergeCell ref="N23:N24"/>
    <mergeCell ref="S23:S24"/>
    <mergeCell ref="T23:T24"/>
    <mergeCell ref="U23:U24"/>
    <mergeCell ref="Y23:Y24"/>
    <mergeCell ref="Z23:Z24"/>
  </mergeCells>
  <dataValidations count="8"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type="list" allowBlank="1" showInputMessage="1" showErrorMessage="1" errorTitle="Ошибка" error="Выберите значение из списка" sqref="O22 V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promptTitle="checkPeriodRange" sqref="Q24 X24"/>
    <dataValidation allowBlank="1" sqref="S25:S27 Z25:Z2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2020-12-23T12:46:35Z</dcterms:created>
  <dcterms:modified xsi:type="dcterms:W3CDTF">2021-12-23T08:59:24Z</dcterms:modified>
</cp:coreProperties>
</file>